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人口業務\其它局處\主計處\性別統計\"/>
    </mc:Choice>
  </mc:AlternateContent>
  <bookViews>
    <workbookView minimized="1" xWindow="0" yWindow="0" windowWidth="19535" windowHeight="9075" tabRatio="665"/>
  </bookViews>
  <sheets>
    <sheet name="戶政" sheetId="11548" r:id="rId1"/>
    <sheet name="Sheet2" sheetId="268" state="hidden" r:id="rId2"/>
    <sheet name="Sheet1" sheetId="1" state="hidden" r:id="rId3"/>
  </sheets>
  <definedNames>
    <definedName name="_xlnm._FilterDatabase" localSheetId="0" hidden="1">戶政!$A$2:$P$8</definedName>
    <definedName name="_xlnm.Print_Titles" localSheetId="0">戶政!$1:$3</definedName>
  </definedNames>
  <calcPr calcId="162913"/>
</workbook>
</file>

<file path=xl/calcChain.xml><?xml version="1.0" encoding="utf-8"?>
<calcChain xmlns="http://schemas.openxmlformats.org/spreadsheetml/2006/main">
  <c r="I43" i="11548" l="1"/>
  <c r="H43" i="11548"/>
  <c r="I40" i="11548"/>
  <c r="H40" i="11548"/>
  <c r="K40" i="11548"/>
  <c r="J40" i="11548"/>
  <c r="M40" i="11548"/>
  <c r="L40" i="11548"/>
  <c r="I29" i="11548"/>
  <c r="H29" i="11548"/>
  <c r="K29" i="11548"/>
  <c r="J29" i="11548"/>
  <c r="M29" i="11548"/>
  <c r="L29" i="11548"/>
  <c r="L13" i="11548"/>
  <c r="J13" i="11548"/>
  <c r="H13" i="11548"/>
  <c r="L12" i="11548"/>
  <c r="J12" i="11548"/>
  <c r="H12" i="11548"/>
</calcChain>
</file>

<file path=xl/sharedStrings.xml><?xml version="1.0" encoding="utf-8"?>
<sst xmlns="http://schemas.openxmlformats.org/spreadsheetml/2006/main" count="196" uniqueCount="122">
  <si>
    <t>序號</t>
  </si>
  <si>
    <t>人</t>
    <phoneticPr fontId="2" type="noConversion"/>
  </si>
  <si>
    <t>%</t>
    <phoneticPr fontId="2" type="noConversion"/>
  </si>
  <si>
    <t>%</t>
  </si>
  <si>
    <t>年</t>
    <phoneticPr fontId="2" type="noConversion"/>
  </si>
  <si>
    <t>人</t>
  </si>
  <si>
    <t>家庭狀況</t>
    <phoneticPr fontId="2" type="noConversion"/>
  </si>
  <si>
    <t>生育狀況</t>
    <phoneticPr fontId="2" type="noConversion"/>
  </si>
  <si>
    <t>人口</t>
    <phoneticPr fontId="2" type="noConversion"/>
  </si>
  <si>
    <t>人口特性</t>
    <phoneticPr fontId="2" type="noConversion"/>
  </si>
  <si>
    <t>戶</t>
    <phoneticPr fontId="2" type="noConversion"/>
  </si>
  <si>
    <t>歲</t>
    <phoneticPr fontId="2" type="noConversion"/>
  </si>
  <si>
    <t>戶籍遷入人口數</t>
    <phoneticPr fontId="2" type="noConversion"/>
  </si>
  <si>
    <t>千分比</t>
    <phoneticPr fontId="2" type="noConversion"/>
  </si>
  <si>
    <t>％</t>
    <phoneticPr fontId="2" type="noConversion"/>
  </si>
  <si>
    <t>國內遷徙統計</t>
    <phoneticPr fontId="2" type="noConversion"/>
  </si>
  <si>
    <t>婚姻家庭</t>
    <phoneticPr fontId="2" type="noConversion"/>
  </si>
  <si>
    <t>婚姻統計</t>
    <phoneticPr fontId="2" type="noConversion"/>
  </si>
  <si>
    <t>教育</t>
    <phoneticPr fontId="2" type="noConversion"/>
  </si>
  <si>
    <t>其他教育統計</t>
    <phoneticPr fontId="2" type="noConversion"/>
  </si>
  <si>
    <t>0-14歲</t>
    <phoneticPr fontId="2" type="noConversion"/>
  </si>
  <si>
    <t>15-64歲</t>
    <phoneticPr fontId="2" type="noConversion"/>
  </si>
  <si>
    <t>15-19歲</t>
    <phoneticPr fontId="2" type="noConversion"/>
  </si>
  <si>
    <t>20-24歲</t>
    <phoneticPr fontId="2" type="noConversion"/>
  </si>
  <si>
    <t>25-29歲</t>
    <phoneticPr fontId="2" type="noConversion"/>
  </si>
  <si>
    <t>30-34歲</t>
    <phoneticPr fontId="2" type="noConversion"/>
  </si>
  <si>
    <t>35-39歲</t>
    <phoneticPr fontId="2" type="noConversion"/>
  </si>
  <si>
    <t>40-44歲</t>
    <phoneticPr fontId="2" type="noConversion"/>
  </si>
  <si>
    <t>45-49歲</t>
    <phoneticPr fontId="2" type="noConversion"/>
  </si>
  <si>
    <t>0-14歲</t>
    <phoneticPr fontId="2" type="noConversion"/>
  </si>
  <si>
    <t>%</t>
    <phoneticPr fontId="2" type="noConversion"/>
  </si>
  <si>
    <t>年</t>
    <phoneticPr fontId="2" type="noConversion"/>
  </si>
  <si>
    <t>性比例</t>
    <phoneticPr fontId="2" type="noConversion"/>
  </si>
  <si>
    <t>出生性比例</t>
    <phoneticPr fontId="2" type="noConversion"/>
  </si>
  <si>
    <t>出生數</t>
    <phoneticPr fontId="2" type="noConversion"/>
  </si>
  <si>
    <t>死亡數</t>
    <phoneticPr fontId="2" type="noConversion"/>
  </si>
  <si>
    <t>遷出人口數</t>
    <phoneticPr fontId="2" type="noConversion"/>
  </si>
  <si>
    <t>遷入人口數</t>
    <phoneticPr fontId="2" type="noConversion"/>
  </si>
  <si>
    <t>未婚人數</t>
    <phoneticPr fontId="2" type="noConversion"/>
  </si>
  <si>
    <t>有偶人數</t>
    <phoneticPr fontId="2" type="noConversion"/>
  </si>
  <si>
    <t>離婚人數</t>
    <phoneticPr fontId="2" type="noConversion"/>
  </si>
  <si>
    <t>喪偶人數</t>
    <phoneticPr fontId="2" type="noConversion"/>
  </si>
  <si>
    <t>外籍配偶人數</t>
    <phoneticPr fontId="2" type="noConversion"/>
  </si>
  <si>
    <t>與外國人結婚人數-當期</t>
    <phoneticPr fontId="2" type="noConversion"/>
  </si>
  <si>
    <t>與外國人離婚人數-當期</t>
    <phoneticPr fontId="2" type="noConversion"/>
  </si>
  <si>
    <t>初婚年齡中位數</t>
    <phoneticPr fontId="2" type="noConversion"/>
  </si>
  <si>
    <t>初婚率</t>
    <phoneticPr fontId="2" type="noConversion"/>
  </si>
  <si>
    <t>再婚率</t>
    <phoneticPr fontId="2" type="noConversion"/>
  </si>
  <si>
    <t>有偶人口離婚率</t>
    <phoneticPr fontId="2" type="noConversion"/>
  </si>
  <si>
    <t>15歲以上人口不識字率-按行政區別</t>
    <phoneticPr fontId="2" type="noConversion"/>
  </si>
  <si>
    <t>15-24歲人口不識字率-按行政區別</t>
    <phoneticPr fontId="2" type="noConversion"/>
  </si>
  <si>
    <t>子女出生從姓之比率</t>
    <phoneticPr fontId="2" type="noConversion"/>
  </si>
  <si>
    <t>15歲以上不識字人數/15歲以上人口數*100</t>
    <phoneticPr fontId="2" type="noConversion"/>
  </si>
  <si>
    <t>父母共同行使或其他人行使監護權者不計 (自96年5月23日開始統計)</t>
    <phoneticPr fontId="2" type="noConversion"/>
  </si>
  <si>
    <t>年底外籍配偶(含大陸港澳)人數</t>
    <phoneticPr fontId="2" type="noConversion"/>
  </si>
  <si>
    <t>15-24歲不識字人數/15-24歲人口數*100</t>
    <phoneticPr fontId="2" type="noConversion"/>
  </si>
  <si>
    <t>人口數-按年齡三階段（未滿15歲、</t>
    <phoneticPr fontId="2" type="noConversion"/>
  </si>
  <si>
    <t>　15至64歲、65歲以上）</t>
    <phoneticPr fontId="2" type="noConversion"/>
  </si>
  <si>
    <t xml:space="preserve">  項目,僅供參考)</t>
    <phoneticPr fontId="2" type="noConversion"/>
  </si>
  <si>
    <t>65歲+</t>
    <phoneticPr fontId="2" type="noConversion"/>
  </si>
  <si>
    <t>有偶人數 (登記數)</t>
    <phoneticPr fontId="2" type="noConversion"/>
  </si>
  <si>
    <t>離婚人數 (登記數)</t>
    <phoneticPr fontId="2" type="noConversion"/>
  </si>
  <si>
    <t>喪偶人數 (登記數)</t>
    <phoneticPr fontId="2" type="noConversion"/>
  </si>
  <si>
    <t>婚前身分為未婚者年齡之中位數 (發生數)</t>
    <phoneticPr fontId="2" type="noConversion"/>
  </si>
  <si>
    <t>每千位未婚者之初婚人數 (發生數)</t>
    <phoneticPr fontId="2" type="noConversion"/>
  </si>
  <si>
    <t>每千位離婚或喪偶者之再婚人數 (發生數)</t>
    <phoneticPr fontId="2" type="noConversion"/>
  </si>
  <si>
    <t>每千有偶人口離婚人數 (發生數)</t>
    <phoneticPr fontId="2" type="noConversion"/>
  </si>
  <si>
    <t>每千位育齡婦女出生嬰兒數 (發生數)</t>
    <phoneticPr fontId="2" type="noConversion"/>
  </si>
  <si>
    <t>各年齡(組)每千位育齡婦女出生嬰兒數 (發生數)</t>
    <phoneticPr fontId="2" type="noConversion"/>
  </si>
  <si>
    <t>原住民人口數-按年齡三階段（未滿15歲</t>
    <phoneticPr fontId="2" type="noConversion"/>
  </si>
  <si>
    <t>　、15至64歲、65歲以上）</t>
    <phoneticPr fontId="2" type="noConversion"/>
  </si>
  <si>
    <t>15歲以上一般戶長身分戶數</t>
    <phoneticPr fontId="2" type="noConversion"/>
  </si>
  <si>
    <t>未婚人數 (登記數)</t>
    <phoneticPr fontId="2" type="noConversion"/>
  </si>
  <si>
    <t>年底戶籍登記人口數</t>
    <phoneticPr fontId="2" type="noConversion"/>
  </si>
  <si>
    <t>年底戶籍登記原住民人口數</t>
    <phoneticPr fontId="2" type="noConversion"/>
  </si>
  <si>
    <t>年底男性人數/年底女性人數*100</t>
    <phoneticPr fontId="2" type="noConversion"/>
  </si>
  <si>
    <t>戶籍遷出人口數</t>
    <phoneticPr fontId="2" type="noConversion"/>
  </si>
  <si>
    <t>面向</t>
    <phoneticPr fontId="2" type="noConversion"/>
  </si>
  <si>
    <t>類別</t>
    <phoneticPr fontId="2" type="noConversion"/>
  </si>
  <si>
    <t>項目</t>
    <phoneticPr fontId="2" type="noConversion"/>
  </si>
  <si>
    <t>填報機關</t>
    <phoneticPr fontId="2" type="noConversion"/>
  </si>
  <si>
    <t>單位</t>
    <phoneticPr fontId="2" type="noConversion"/>
  </si>
  <si>
    <t>指標定義</t>
    <phoneticPr fontId="2" type="noConversion"/>
  </si>
  <si>
    <t>週期</t>
    <phoneticPr fontId="2" type="noConversion"/>
  </si>
  <si>
    <t>備註</t>
    <phoneticPr fontId="2" type="noConversion"/>
  </si>
  <si>
    <t>男性</t>
    <phoneticPr fontId="2" type="noConversion"/>
  </si>
  <si>
    <t>女性</t>
    <phoneticPr fontId="2" type="noConversion"/>
  </si>
  <si>
    <t>本國籍人與外國籍(含大陸港澳)結婚人數 (登記數)</t>
    <phoneticPr fontId="2" type="noConversion"/>
  </si>
  <si>
    <t>本國籍人與外國籍(含大陸港澳)離婚人數 (登記數)</t>
    <phoneticPr fontId="2" type="noConversion"/>
  </si>
  <si>
    <t>105年</t>
  </si>
  <si>
    <t>106年</t>
  </si>
  <si>
    <t>107年</t>
    <phoneticPr fontId="2" type="noConversion"/>
  </si>
  <si>
    <t>民政處</t>
  </si>
  <si>
    <t>雲林縣性別統計指標－民政處</t>
    <phoneticPr fontId="2" type="noConversion"/>
  </si>
  <si>
    <t>民政處</t>
    <phoneticPr fontId="2" type="noConversion"/>
  </si>
  <si>
    <t>年</t>
    <phoneticPr fontId="2" type="noConversion"/>
  </si>
  <si>
    <t>1222-01-02-2</t>
    <phoneticPr fontId="2" type="noConversion"/>
  </si>
  <si>
    <t>1222-02-03-2</t>
    <phoneticPr fontId="2" type="noConversion"/>
  </si>
  <si>
    <t>1221-00-01-2</t>
    <phoneticPr fontId="2" type="noConversion"/>
  </si>
  <si>
    <t>男性出生嬰兒人數/女性出生嬰兒人數*100 (發生數)</t>
    <phoneticPr fontId="2" type="noConversion"/>
  </si>
  <si>
    <t>死亡人數(發生數)</t>
    <phoneticPr fontId="2" type="noConversion"/>
  </si>
  <si>
    <t>1232-01-01-2</t>
    <phoneticPr fontId="2" type="noConversion"/>
  </si>
  <si>
    <t>1231-01-12-2</t>
    <phoneticPr fontId="2" type="noConversion"/>
  </si>
  <si>
    <t>1231-01-12-2</t>
    <phoneticPr fontId="2" type="noConversion"/>
  </si>
  <si>
    <t>1221-00-03-2</t>
    <phoneticPr fontId="2" type="noConversion"/>
  </si>
  <si>
    <t>嬰兒出生數(發生數)</t>
    <phoneticPr fontId="2" type="noConversion"/>
  </si>
  <si>
    <t>1222-01-03-02</t>
    <phoneticPr fontId="2" type="noConversion"/>
  </si>
  <si>
    <t>移民署網站</t>
    <phoneticPr fontId="2" type="noConversion"/>
  </si>
  <si>
    <t>1234-01-35-2</t>
    <phoneticPr fontId="2" type="noConversion"/>
  </si>
  <si>
    <t>1234-03-31-2</t>
    <phoneticPr fontId="2" type="noConversion"/>
  </si>
  <si>
    <t>內政部-人口資料(GIS)</t>
    <phoneticPr fontId="2" type="noConversion"/>
  </si>
  <si>
    <t>1511-00-02-2</t>
    <phoneticPr fontId="2" type="noConversion"/>
  </si>
  <si>
    <t>內政部-人口統計資料</t>
    <phoneticPr fontId="2" type="noConversion"/>
  </si>
  <si>
    <t>千分比</t>
    <phoneticPr fontId="2" type="noConversion"/>
  </si>
  <si>
    <t>一般生育率</t>
    <phoneticPr fontId="2" type="noConversion"/>
  </si>
  <si>
    <t>年齡別生育率</t>
    <phoneticPr fontId="2" type="noConversion"/>
  </si>
  <si>
    <t>內政部-人口統計資料</t>
    <phoneticPr fontId="2" type="noConversion"/>
  </si>
  <si>
    <t>(教育程度為註記</t>
    <phoneticPr fontId="2" type="noConversion"/>
  </si>
  <si>
    <t xml:space="preserve">  項目,僅供參考)</t>
    <phoneticPr fontId="2" type="noConversion"/>
  </si>
  <si>
    <t>(教育程度為註記</t>
    <phoneticPr fontId="2" type="noConversion"/>
  </si>
  <si>
    <t>1511-00-01-2</t>
    <phoneticPr fontId="2" type="noConversion"/>
  </si>
  <si>
    <t>1511-00-01-2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</si>
</sst>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0.0_ "/>
    <numFmt numFmtId="178" formatCode="0.00_);[Red]\(0.00\)"/>
    <numFmt numFmtId="179" formatCode="0.00_ "/>
    <numFmt numFmtId="180" formatCode="#,##0.00_);[Red]\(#,##0.00\)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b/>
      <sz val="9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4"/>
      <name val="新細明體"/>
      <family val="1"/>
      <charset val="136"/>
    </font>
    <font>
      <sz val="11"/>
      <color indexed="9"/>
      <name val="新細明體"/>
      <family val="1"/>
      <charset val="136"/>
    </font>
    <font>
      <b/>
      <sz val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8"/>
      <color rgb="FFFF0000"/>
      <name val="新細明體"/>
      <family val="1"/>
      <charset val="136"/>
    </font>
    <font>
      <sz val="8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9" fillId="0" borderId="0">
      <alignment vertical="center"/>
    </xf>
    <xf numFmtId="0" fontId="20" fillId="0" borderId="0"/>
    <xf numFmtId="4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/>
  </cellStyleXfs>
  <cellXfs count="12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15" fillId="0" borderId="4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15" fillId="0" borderId="6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/>
    </xf>
    <xf numFmtId="179" fontId="7" fillId="0" borderId="4" xfId="0" applyNumberFormat="1" applyFont="1" applyFill="1" applyBorder="1" applyAlignment="1">
      <alignment horizontal="right" vertical="center"/>
    </xf>
    <xf numFmtId="179" fontId="15" fillId="0" borderId="4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9" fontId="5" fillId="0" borderId="4" xfId="0" applyNumberFormat="1" applyFont="1" applyFill="1" applyBorder="1" applyAlignment="1">
      <alignment horizontal="right" vertical="center"/>
    </xf>
    <xf numFmtId="179" fontId="17" fillId="0" borderId="4" xfId="0" applyNumberFormat="1" applyFont="1" applyFill="1" applyBorder="1" applyAlignment="1">
      <alignment horizontal="right" vertical="center"/>
    </xf>
    <xf numFmtId="179" fontId="16" fillId="0" borderId="4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177" fontId="15" fillId="0" borderId="13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15" fillId="0" borderId="3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80" fontId="2" fillId="0" borderId="5" xfId="0" applyNumberFormat="1" applyFont="1" applyFill="1" applyBorder="1" applyAlignment="1">
      <alignment horizontal="center" vertical="center"/>
    </xf>
    <xf numFmtId="180" fontId="2" fillId="0" borderId="9" xfId="0" applyNumberFormat="1" applyFont="1" applyFill="1" applyBorder="1" applyAlignment="1">
      <alignment horizontal="center" vertical="center"/>
    </xf>
    <xf numFmtId="180" fontId="15" fillId="0" borderId="5" xfId="0" applyNumberFormat="1" applyFont="1" applyFill="1" applyBorder="1" applyAlignment="1">
      <alignment horizontal="center" vertical="center"/>
    </xf>
    <xf numFmtId="180" fontId="15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</cellXfs>
  <cellStyles count="6">
    <cellStyle name="一般" xfId="0" builtinId="0"/>
    <cellStyle name="一般 2" xfId="2"/>
    <cellStyle name="一般 3" xfId="1"/>
    <cellStyle name="一般 3 2" xfId="5"/>
    <cellStyle name="千分位[0] 2" xfId="3"/>
    <cellStyle name="貨幣[0]_Module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view="pageLayout" topLeftCell="A4" zoomScaleNormal="100" workbookViewId="0">
      <selection activeCell="H25" sqref="H25"/>
    </sheetView>
  </sheetViews>
  <sheetFormatPr defaultRowHeight="17"/>
  <cols>
    <col min="1" max="1" width="1.125" style="59" customWidth="1"/>
    <col min="2" max="2" width="10.125" style="8" customWidth="1"/>
    <col min="3" max="3" width="11.125" style="8" customWidth="1"/>
    <col min="4" max="4" width="26.375" style="9" customWidth="1"/>
    <col min="5" max="5" width="6.125" style="8" customWidth="1"/>
    <col min="6" max="6" width="8.875" style="10" customWidth="1"/>
    <col min="7" max="7" width="5.875" style="8" customWidth="1"/>
    <col min="8" max="8" width="6.875" style="8" customWidth="1"/>
    <col min="9" max="9" width="7.125" style="8" customWidth="1"/>
    <col min="10" max="10" width="7.875" style="8" customWidth="1"/>
    <col min="11" max="11" width="8" style="8" customWidth="1"/>
    <col min="12" max="13" width="8" style="65" customWidth="1"/>
    <col min="14" max="14" width="30.125" style="11" customWidth="1"/>
    <col min="15" max="15" width="4.875" style="11" customWidth="1"/>
    <col min="16" max="16" width="15.5" style="11" customWidth="1"/>
    <col min="17" max="16384" width="9" style="11"/>
  </cols>
  <sheetData>
    <row r="1" spans="1:16" ht="36" customHeight="1">
      <c r="A1" s="59">
        <v>1</v>
      </c>
      <c r="B1" s="7" t="s">
        <v>93</v>
      </c>
      <c r="D1" s="12"/>
    </row>
    <row r="2" spans="1:16" s="61" customFormat="1" ht="21.1" customHeight="1">
      <c r="A2" s="60">
        <v>2</v>
      </c>
      <c r="B2" s="119" t="s">
        <v>77</v>
      </c>
      <c r="C2" s="121" t="s">
        <v>78</v>
      </c>
      <c r="D2" s="119" t="s">
        <v>79</v>
      </c>
      <c r="E2" s="119" t="s">
        <v>0</v>
      </c>
      <c r="F2" s="119" t="s">
        <v>80</v>
      </c>
      <c r="G2" s="119" t="s">
        <v>81</v>
      </c>
      <c r="H2" s="124" t="s">
        <v>89</v>
      </c>
      <c r="I2" s="125"/>
      <c r="J2" s="124" t="s">
        <v>90</v>
      </c>
      <c r="K2" s="125"/>
      <c r="L2" s="126" t="s">
        <v>91</v>
      </c>
      <c r="M2" s="127"/>
      <c r="N2" s="119" t="s">
        <v>82</v>
      </c>
      <c r="O2" s="119" t="s">
        <v>83</v>
      </c>
      <c r="P2" s="119" t="s">
        <v>84</v>
      </c>
    </row>
    <row r="3" spans="1:16" s="61" customFormat="1" ht="21.1" customHeight="1">
      <c r="A3" s="60"/>
      <c r="B3" s="120"/>
      <c r="C3" s="122"/>
      <c r="D3" s="123"/>
      <c r="E3" s="123"/>
      <c r="F3" s="123"/>
      <c r="G3" s="123"/>
      <c r="H3" s="1" t="s">
        <v>85</v>
      </c>
      <c r="I3" s="1" t="s">
        <v>86</v>
      </c>
      <c r="J3" s="1" t="s">
        <v>85</v>
      </c>
      <c r="K3" s="1" t="s">
        <v>86</v>
      </c>
      <c r="L3" s="66" t="s">
        <v>85</v>
      </c>
      <c r="M3" s="66" t="s">
        <v>86</v>
      </c>
      <c r="N3" s="120"/>
      <c r="O3" s="128"/>
      <c r="P3" s="120"/>
    </row>
    <row r="4" spans="1:16" ht="16.5" customHeight="1">
      <c r="A4" s="59">
        <v>4</v>
      </c>
      <c r="B4" s="13" t="s">
        <v>8</v>
      </c>
      <c r="C4" s="13" t="s">
        <v>9</v>
      </c>
      <c r="D4" s="14" t="s">
        <v>56</v>
      </c>
      <c r="E4" s="15">
        <v>1</v>
      </c>
      <c r="F4" s="15" t="s">
        <v>94</v>
      </c>
      <c r="G4" s="17" t="s">
        <v>5</v>
      </c>
      <c r="H4" s="2"/>
      <c r="I4" s="2"/>
      <c r="J4" s="2"/>
      <c r="K4" s="2"/>
      <c r="L4" s="67"/>
      <c r="M4" s="67"/>
      <c r="N4" s="18" t="s">
        <v>73</v>
      </c>
      <c r="O4" s="17" t="s">
        <v>95</v>
      </c>
      <c r="P4" s="19" t="s">
        <v>96</v>
      </c>
    </row>
    <row r="5" spans="1:16">
      <c r="B5" s="20"/>
      <c r="C5" s="20"/>
      <c r="D5" s="21" t="s">
        <v>57</v>
      </c>
      <c r="E5" s="22"/>
      <c r="F5" s="22"/>
      <c r="G5" s="24" t="s">
        <v>29</v>
      </c>
      <c r="H5" s="69">
        <v>44222</v>
      </c>
      <c r="I5" s="69">
        <v>40388</v>
      </c>
      <c r="J5" s="69">
        <v>42559</v>
      </c>
      <c r="K5" s="69">
        <v>38957</v>
      </c>
      <c r="L5" s="68">
        <v>40930</v>
      </c>
      <c r="M5" s="68">
        <v>37680</v>
      </c>
      <c r="N5" s="23"/>
      <c r="O5" s="24"/>
      <c r="P5" s="26"/>
    </row>
    <row r="6" spans="1:16">
      <c r="B6" s="20"/>
      <c r="C6" s="20"/>
      <c r="D6" s="21"/>
      <c r="E6" s="22"/>
      <c r="F6" s="22"/>
      <c r="G6" s="24" t="s">
        <v>21</v>
      </c>
      <c r="H6" s="69">
        <v>262738</v>
      </c>
      <c r="I6" s="69">
        <v>228761</v>
      </c>
      <c r="J6" s="69">
        <v>260379</v>
      </c>
      <c r="K6" s="69">
        <v>227288</v>
      </c>
      <c r="L6" s="68">
        <v>258227</v>
      </c>
      <c r="M6" s="68">
        <v>225608</v>
      </c>
      <c r="N6" s="23"/>
      <c r="O6" s="24"/>
      <c r="P6" s="26"/>
    </row>
    <row r="7" spans="1:16">
      <c r="B7" s="27"/>
      <c r="C7" s="27"/>
      <c r="D7" s="28"/>
      <c r="E7" s="29"/>
      <c r="F7" s="29"/>
      <c r="G7" s="31" t="s">
        <v>59</v>
      </c>
      <c r="H7" s="69">
        <v>54020</v>
      </c>
      <c r="I7" s="69">
        <v>64744</v>
      </c>
      <c r="J7" s="69">
        <v>55241</v>
      </c>
      <c r="K7" s="69">
        <v>65949</v>
      </c>
      <c r="L7" s="68">
        <v>56421</v>
      </c>
      <c r="M7" s="68">
        <v>67156</v>
      </c>
      <c r="N7" s="30"/>
      <c r="O7" s="31"/>
      <c r="P7" s="33"/>
    </row>
    <row r="8" spans="1:16" ht="16.5" customHeight="1">
      <c r="A8" s="59">
        <v>5</v>
      </c>
      <c r="B8" s="13"/>
      <c r="C8" s="13"/>
      <c r="D8" s="14" t="s">
        <v>69</v>
      </c>
      <c r="E8" s="15">
        <v>2</v>
      </c>
      <c r="F8" s="15" t="s">
        <v>92</v>
      </c>
      <c r="G8" s="17" t="s">
        <v>5</v>
      </c>
      <c r="H8" s="2"/>
      <c r="I8" s="2"/>
      <c r="J8" s="2"/>
      <c r="K8" s="2"/>
      <c r="L8" s="67"/>
      <c r="M8" s="67"/>
      <c r="N8" s="18" t="s">
        <v>74</v>
      </c>
      <c r="O8" s="17" t="s">
        <v>4</v>
      </c>
      <c r="P8" s="19" t="s">
        <v>97</v>
      </c>
    </row>
    <row r="9" spans="1:16">
      <c r="B9" s="20"/>
      <c r="C9" s="20"/>
      <c r="D9" s="21" t="s">
        <v>70</v>
      </c>
      <c r="E9" s="22"/>
      <c r="F9" s="22"/>
      <c r="G9" s="24" t="s">
        <v>20</v>
      </c>
      <c r="H9" s="71">
        <v>293</v>
      </c>
      <c r="I9" s="71">
        <v>301</v>
      </c>
      <c r="J9" s="71">
        <v>307</v>
      </c>
      <c r="K9" s="71">
        <v>302</v>
      </c>
      <c r="L9" s="72">
        <v>310</v>
      </c>
      <c r="M9" s="72">
        <v>303</v>
      </c>
      <c r="N9" s="23"/>
      <c r="O9" s="24"/>
      <c r="P9" s="26"/>
    </row>
    <row r="10" spans="1:16">
      <c r="B10" s="20"/>
      <c r="C10" s="20"/>
      <c r="D10" s="21"/>
      <c r="E10" s="22"/>
      <c r="F10" s="22"/>
      <c r="G10" s="24" t="s">
        <v>21</v>
      </c>
      <c r="H10" s="71">
        <v>621</v>
      </c>
      <c r="I10" s="75">
        <v>1094</v>
      </c>
      <c r="J10" s="71">
        <v>642</v>
      </c>
      <c r="K10" s="75">
        <v>1120</v>
      </c>
      <c r="L10" s="72">
        <v>669</v>
      </c>
      <c r="M10" s="74">
        <v>1136</v>
      </c>
      <c r="N10" s="23"/>
      <c r="O10" s="24"/>
      <c r="P10" s="26"/>
    </row>
    <row r="11" spans="1:16">
      <c r="B11" s="27"/>
      <c r="C11" s="27"/>
      <c r="D11" s="28"/>
      <c r="E11" s="29"/>
      <c r="F11" s="29"/>
      <c r="G11" s="31" t="s">
        <v>59</v>
      </c>
      <c r="H11" s="70">
        <v>3</v>
      </c>
      <c r="I11" s="70">
        <v>29</v>
      </c>
      <c r="J11" s="70">
        <v>4</v>
      </c>
      <c r="K11" s="70">
        <v>30</v>
      </c>
      <c r="L11" s="73">
        <v>8</v>
      </c>
      <c r="M11" s="73">
        <v>32</v>
      </c>
      <c r="N11" s="30"/>
      <c r="O11" s="31"/>
      <c r="P11" s="33"/>
    </row>
    <row r="12" spans="1:16">
      <c r="A12" s="59">
        <v>6</v>
      </c>
      <c r="B12" s="34"/>
      <c r="C12" s="35"/>
      <c r="D12" s="36" t="s">
        <v>32</v>
      </c>
      <c r="E12" s="15">
        <v>3</v>
      </c>
      <c r="F12" s="15" t="s">
        <v>92</v>
      </c>
      <c r="G12" s="37" t="s">
        <v>30</v>
      </c>
      <c r="H12" s="115">
        <f>360980/333893*100</f>
        <v>108.11247914751132</v>
      </c>
      <c r="I12" s="116"/>
      <c r="J12" s="115">
        <f>358179/332194*100</f>
        <v>107.82223640402897</v>
      </c>
      <c r="K12" s="116"/>
      <c r="L12" s="117">
        <f>355578/330444*100</f>
        <v>107.60612993427026</v>
      </c>
      <c r="M12" s="118"/>
      <c r="N12" s="38" t="s">
        <v>75</v>
      </c>
      <c r="O12" s="37" t="s">
        <v>4</v>
      </c>
      <c r="P12" s="39" t="s">
        <v>98</v>
      </c>
    </row>
    <row r="13" spans="1:16" ht="30.1" customHeight="1">
      <c r="A13" s="59">
        <v>7</v>
      </c>
      <c r="B13" s="34"/>
      <c r="C13" s="35"/>
      <c r="D13" s="36" t="s">
        <v>33</v>
      </c>
      <c r="E13" s="15">
        <v>4</v>
      </c>
      <c r="F13" s="15" t="s">
        <v>92</v>
      </c>
      <c r="G13" s="37" t="s">
        <v>2</v>
      </c>
      <c r="H13" s="115">
        <f>2425/2339*100</f>
        <v>103.67678495083371</v>
      </c>
      <c r="I13" s="116"/>
      <c r="J13" s="115">
        <f>2316/2226*100</f>
        <v>104.04312668463611</v>
      </c>
      <c r="K13" s="116"/>
      <c r="L13" s="117">
        <f>2150/1936*100</f>
        <v>111.05371900826447</v>
      </c>
      <c r="M13" s="118"/>
      <c r="N13" s="38" t="s">
        <v>99</v>
      </c>
      <c r="O13" s="37" t="s">
        <v>4</v>
      </c>
      <c r="P13" s="39" t="s">
        <v>102</v>
      </c>
    </row>
    <row r="14" spans="1:16">
      <c r="A14" s="59">
        <v>8</v>
      </c>
      <c r="B14" s="34"/>
      <c r="C14" s="35"/>
      <c r="D14" s="36" t="s">
        <v>34</v>
      </c>
      <c r="E14" s="15">
        <v>5</v>
      </c>
      <c r="F14" s="15" t="s">
        <v>92</v>
      </c>
      <c r="G14" s="15" t="s">
        <v>5</v>
      </c>
      <c r="H14" s="76">
        <v>2425</v>
      </c>
      <c r="I14" s="76">
        <v>2339</v>
      </c>
      <c r="J14" s="76">
        <v>2316</v>
      </c>
      <c r="K14" s="76">
        <v>2226</v>
      </c>
      <c r="L14" s="77">
        <v>2150</v>
      </c>
      <c r="M14" s="77">
        <v>1936</v>
      </c>
      <c r="N14" s="38" t="s">
        <v>105</v>
      </c>
      <c r="O14" s="37" t="s">
        <v>4</v>
      </c>
      <c r="P14" s="39" t="s">
        <v>103</v>
      </c>
    </row>
    <row r="15" spans="1:16">
      <c r="A15" s="59">
        <v>9</v>
      </c>
      <c r="B15" s="34"/>
      <c r="C15" s="35"/>
      <c r="D15" s="36" t="s">
        <v>35</v>
      </c>
      <c r="E15" s="15">
        <v>6</v>
      </c>
      <c r="F15" s="15" t="s">
        <v>92</v>
      </c>
      <c r="G15" s="15" t="s">
        <v>5</v>
      </c>
      <c r="H15" s="76">
        <v>4181</v>
      </c>
      <c r="I15" s="76">
        <v>3080</v>
      </c>
      <c r="J15" s="76">
        <v>4310</v>
      </c>
      <c r="K15" s="76">
        <v>3061</v>
      </c>
      <c r="L15" s="77">
        <v>4275</v>
      </c>
      <c r="M15" s="77">
        <v>2963</v>
      </c>
      <c r="N15" s="38" t="s">
        <v>100</v>
      </c>
      <c r="O15" s="37" t="s">
        <v>4</v>
      </c>
      <c r="P15" s="39" t="s">
        <v>101</v>
      </c>
    </row>
    <row r="16" spans="1:16">
      <c r="A16" s="59">
        <v>16</v>
      </c>
      <c r="B16" s="41"/>
      <c r="C16" s="35" t="s">
        <v>15</v>
      </c>
      <c r="D16" s="36" t="s">
        <v>36</v>
      </c>
      <c r="E16" s="15">
        <v>7</v>
      </c>
      <c r="F16" s="42" t="s">
        <v>92</v>
      </c>
      <c r="G16" s="42" t="s">
        <v>5</v>
      </c>
      <c r="H16" s="78">
        <v>9710</v>
      </c>
      <c r="I16" s="78">
        <v>11867</v>
      </c>
      <c r="J16" s="79">
        <v>9464</v>
      </c>
      <c r="K16" s="79">
        <v>11475</v>
      </c>
      <c r="L16" s="80">
        <v>9953</v>
      </c>
      <c r="M16" s="80">
        <v>12156</v>
      </c>
      <c r="N16" s="38" t="s">
        <v>76</v>
      </c>
      <c r="O16" s="37" t="s">
        <v>4</v>
      </c>
      <c r="P16" s="18" t="s">
        <v>104</v>
      </c>
    </row>
    <row r="17" spans="1:16">
      <c r="A17" s="59">
        <v>17</v>
      </c>
      <c r="B17" s="43"/>
      <c r="C17" s="44"/>
      <c r="D17" s="36" t="s">
        <v>37</v>
      </c>
      <c r="E17" s="42">
        <v>8</v>
      </c>
      <c r="F17" s="42" t="s">
        <v>92</v>
      </c>
      <c r="G17" s="42" t="s">
        <v>5</v>
      </c>
      <c r="H17" s="78">
        <v>8580</v>
      </c>
      <c r="I17" s="78">
        <v>10695</v>
      </c>
      <c r="J17" s="79">
        <v>8623</v>
      </c>
      <c r="K17" s="79">
        <v>10607</v>
      </c>
      <c r="L17" s="80">
        <v>9500</v>
      </c>
      <c r="M17" s="80">
        <v>11422</v>
      </c>
      <c r="N17" s="38" t="s">
        <v>12</v>
      </c>
      <c r="O17" s="37" t="s">
        <v>4</v>
      </c>
      <c r="P17" s="18" t="s">
        <v>104</v>
      </c>
    </row>
    <row r="18" spans="1:16">
      <c r="A18" s="59">
        <v>22</v>
      </c>
      <c r="B18" s="35" t="s">
        <v>16</v>
      </c>
      <c r="C18" s="35" t="s">
        <v>17</v>
      </c>
      <c r="D18" s="36" t="s">
        <v>38</v>
      </c>
      <c r="E18" s="42">
        <v>9</v>
      </c>
      <c r="F18" s="15" t="s">
        <v>92</v>
      </c>
      <c r="G18" s="15" t="s">
        <v>1</v>
      </c>
      <c r="H18" s="78">
        <v>152823</v>
      </c>
      <c r="I18" s="78">
        <v>124075</v>
      </c>
      <c r="J18" s="78">
        <v>151468</v>
      </c>
      <c r="K18" s="78">
        <v>123124</v>
      </c>
      <c r="L18" s="80">
        <v>150004</v>
      </c>
      <c r="M18" s="80">
        <v>121971</v>
      </c>
      <c r="N18" s="38" t="s">
        <v>72</v>
      </c>
      <c r="O18" s="37" t="s">
        <v>4</v>
      </c>
      <c r="P18" s="18" t="s">
        <v>106</v>
      </c>
    </row>
    <row r="19" spans="1:16">
      <c r="A19" s="59">
        <v>23</v>
      </c>
      <c r="B19" s="34"/>
      <c r="C19" s="35"/>
      <c r="D19" s="36" t="s">
        <v>39</v>
      </c>
      <c r="E19" s="42">
        <v>10</v>
      </c>
      <c r="F19" s="15" t="s">
        <v>92</v>
      </c>
      <c r="G19" s="15" t="s">
        <v>1</v>
      </c>
      <c r="H19" s="78">
        <v>172129</v>
      </c>
      <c r="I19" s="78">
        <v>147044</v>
      </c>
      <c r="J19" s="78">
        <v>170086</v>
      </c>
      <c r="K19" s="78">
        <v>145396</v>
      </c>
      <c r="L19" s="80">
        <v>168276</v>
      </c>
      <c r="M19" s="80">
        <v>143871</v>
      </c>
      <c r="N19" s="38" t="s">
        <v>60</v>
      </c>
      <c r="O19" s="37" t="s">
        <v>4</v>
      </c>
      <c r="P19" s="18" t="s">
        <v>106</v>
      </c>
    </row>
    <row r="20" spans="1:16">
      <c r="A20" s="59">
        <v>24</v>
      </c>
      <c r="B20" s="34"/>
      <c r="C20" s="35"/>
      <c r="D20" s="36" t="s">
        <v>40</v>
      </c>
      <c r="E20" s="42">
        <v>11</v>
      </c>
      <c r="F20" s="15" t="s">
        <v>92</v>
      </c>
      <c r="G20" s="15" t="s">
        <v>1</v>
      </c>
      <c r="H20" s="78">
        <v>24593</v>
      </c>
      <c r="I20" s="78">
        <v>18680</v>
      </c>
      <c r="J20" s="78">
        <v>25295</v>
      </c>
      <c r="K20" s="78">
        <v>19324</v>
      </c>
      <c r="L20" s="80">
        <v>26017</v>
      </c>
      <c r="M20" s="80">
        <v>19935</v>
      </c>
      <c r="N20" s="38" t="s">
        <v>61</v>
      </c>
      <c r="O20" s="37" t="s">
        <v>4</v>
      </c>
      <c r="P20" s="18" t="s">
        <v>106</v>
      </c>
    </row>
    <row r="21" spans="1:16">
      <c r="A21" s="59">
        <v>25</v>
      </c>
      <c r="B21" s="34"/>
      <c r="C21" s="35"/>
      <c r="D21" s="36" t="s">
        <v>41</v>
      </c>
      <c r="E21" s="42">
        <v>12</v>
      </c>
      <c r="F21" s="15" t="s">
        <v>92</v>
      </c>
      <c r="G21" s="15" t="s">
        <v>1</v>
      </c>
      <c r="H21" s="78">
        <v>11435</v>
      </c>
      <c r="I21" s="78">
        <v>44094</v>
      </c>
      <c r="J21" s="78">
        <v>11330</v>
      </c>
      <c r="K21" s="78">
        <v>44350</v>
      </c>
      <c r="L21" s="80">
        <v>11281</v>
      </c>
      <c r="M21" s="80">
        <v>44667</v>
      </c>
      <c r="N21" s="38" t="s">
        <v>62</v>
      </c>
      <c r="O21" s="37" t="s">
        <v>4</v>
      </c>
      <c r="P21" s="18" t="s">
        <v>106</v>
      </c>
    </row>
    <row r="22" spans="1:16">
      <c r="A22" s="59">
        <v>26</v>
      </c>
      <c r="B22" s="34"/>
      <c r="C22" s="35"/>
      <c r="D22" s="36" t="s">
        <v>42</v>
      </c>
      <c r="E22" s="42">
        <v>13</v>
      </c>
      <c r="F22" s="15" t="s">
        <v>92</v>
      </c>
      <c r="G22" s="15" t="s">
        <v>1</v>
      </c>
      <c r="H22" s="78">
        <v>177</v>
      </c>
      <c r="I22" s="78">
        <v>6575</v>
      </c>
      <c r="J22" s="81">
        <v>186</v>
      </c>
      <c r="K22" s="78">
        <v>6768</v>
      </c>
      <c r="L22" s="82">
        <v>207</v>
      </c>
      <c r="M22" s="80">
        <v>7001</v>
      </c>
      <c r="N22" s="36" t="s">
        <v>54</v>
      </c>
      <c r="O22" s="37" t="s">
        <v>4</v>
      </c>
      <c r="P22" s="45" t="s">
        <v>107</v>
      </c>
    </row>
    <row r="23" spans="1:16" ht="30.1" customHeight="1">
      <c r="A23" s="59">
        <v>27</v>
      </c>
      <c r="B23" s="34"/>
      <c r="C23" s="35"/>
      <c r="D23" s="36" t="s">
        <v>43</v>
      </c>
      <c r="E23" s="42">
        <v>14</v>
      </c>
      <c r="F23" s="15" t="s">
        <v>92</v>
      </c>
      <c r="G23" s="15" t="s">
        <v>1</v>
      </c>
      <c r="H23" s="76">
        <v>69</v>
      </c>
      <c r="I23" s="76">
        <v>510</v>
      </c>
      <c r="J23" s="76">
        <v>68</v>
      </c>
      <c r="K23" s="76">
        <v>497</v>
      </c>
      <c r="L23" s="77">
        <v>82</v>
      </c>
      <c r="M23" s="77">
        <v>497</v>
      </c>
      <c r="N23" s="38" t="s">
        <v>87</v>
      </c>
      <c r="O23" s="37" t="s">
        <v>4</v>
      </c>
      <c r="P23" s="39" t="s">
        <v>108</v>
      </c>
    </row>
    <row r="24" spans="1:16" ht="30.1" customHeight="1">
      <c r="A24" s="59">
        <v>28</v>
      </c>
      <c r="B24" s="34"/>
      <c r="C24" s="35"/>
      <c r="D24" s="36" t="s">
        <v>44</v>
      </c>
      <c r="E24" s="42">
        <v>15</v>
      </c>
      <c r="F24" s="15" t="s">
        <v>92</v>
      </c>
      <c r="G24" s="15" t="s">
        <v>1</v>
      </c>
      <c r="H24" s="76">
        <v>13</v>
      </c>
      <c r="I24" s="76">
        <v>350</v>
      </c>
      <c r="J24" s="76">
        <v>13</v>
      </c>
      <c r="K24" s="76">
        <v>325</v>
      </c>
      <c r="L24" s="77">
        <v>14</v>
      </c>
      <c r="M24" s="77">
        <v>335</v>
      </c>
      <c r="N24" s="38" t="s">
        <v>88</v>
      </c>
      <c r="O24" s="37" t="s">
        <v>4</v>
      </c>
      <c r="P24" s="39" t="s">
        <v>109</v>
      </c>
    </row>
    <row r="25" spans="1:16">
      <c r="A25" s="59">
        <v>29</v>
      </c>
      <c r="B25" s="34"/>
      <c r="C25" s="35"/>
      <c r="D25" s="36" t="s">
        <v>45</v>
      </c>
      <c r="E25" s="42">
        <v>16</v>
      </c>
      <c r="F25" s="15" t="s">
        <v>92</v>
      </c>
      <c r="G25" s="15" t="s">
        <v>11</v>
      </c>
      <c r="H25" s="83">
        <v>31.25</v>
      </c>
      <c r="I25" s="83">
        <v>28.83</v>
      </c>
      <c r="J25" s="83">
        <v>31.06</v>
      </c>
      <c r="K25" s="83">
        <v>28.38</v>
      </c>
      <c r="L25" s="84">
        <v>31.26</v>
      </c>
      <c r="M25" s="84">
        <v>28.65</v>
      </c>
      <c r="N25" s="38" t="s">
        <v>63</v>
      </c>
      <c r="O25" s="37" t="s">
        <v>4</v>
      </c>
      <c r="P25" s="38" t="s">
        <v>110</v>
      </c>
    </row>
    <row r="26" spans="1:16">
      <c r="A26" s="59">
        <v>30</v>
      </c>
      <c r="B26" s="34"/>
      <c r="C26" s="35"/>
      <c r="D26" s="36" t="s">
        <v>46</v>
      </c>
      <c r="E26" s="42">
        <v>17</v>
      </c>
      <c r="F26" s="15" t="s">
        <v>92</v>
      </c>
      <c r="G26" s="46" t="s">
        <v>13</v>
      </c>
      <c r="H26" s="85">
        <v>28.55</v>
      </c>
      <c r="I26" s="85">
        <v>36.950000000000003</v>
      </c>
      <c r="J26" s="85">
        <v>24.89</v>
      </c>
      <c r="K26" s="85">
        <v>32.299999999999997</v>
      </c>
      <c r="L26" s="86">
        <v>25.31</v>
      </c>
      <c r="M26" s="86">
        <v>32.49</v>
      </c>
      <c r="N26" s="38" t="s">
        <v>64</v>
      </c>
      <c r="O26" s="37" t="s">
        <v>4</v>
      </c>
      <c r="P26" s="38" t="s">
        <v>110</v>
      </c>
    </row>
    <row r="27" spans="1:16">
      <c r="A27" s="59">
        <v>31</v>
      </c>
      <c r="B27" s="34"/>
      <c r="C27" s="35"/>
      <c r="D27" s="36" t="s">
        <v>47</v>
      </c>
      <c r="E27" s="42">
        <v>18</v>
      </c>
      <c r="F27" s="15" t="s">
        <v>92</v>
      </c>
      <c r="G27" s="46" t="s">
        <v>13</v>
      </c>
      <c r="H27" s="85">
        <v>15.33</v>
      </c>
      <c r="I27" s="85">
        <v>8.9499999999999993</v>
      </c>
      <c r="J27" s="85">
        <v>15.64</v>
      </c>
      <c r="K27" s="85">
        <v>8.92</v>
      </c>
      <c r="L27" s="86">
        <v>14.72</v>
      </c>
      <c r="M27" s="86">
        <v>8.82</v>
      </c>
      <c r="N27" s="38" t="s">
        <v>65</v>
      </c>
      <c r="O27" s="37" t="s">
        <v>4</v>
      </c>
      <c r="P27" s="38" t="s">
        <v>110</v>
      </c>
    </row>
    <row r="28" spans="1:16">
      <c r="A28" s="59">
        <v>32</v>
      </c>
      <c r="B28" s="34"/>
      <c r="C28" s="35"/>
      <c r="D28" s="36" t="s">
        <v>48</v>
      </c>
      <c r="E28" s="42">
        <v>19</v>
      </c>
      <c r="F28" s="15" t="s">
        <v>92</v>
      </c>
      <c r="G28" s="46" t="s">
        <v>13</v>
      </c>
      <c r="H28" s="85">
        <v>7.88</v>
      </c>
      <c r="I28" s="85">
        <v>9.2200000000000006</v>
      </c>
      <c r="J28" s="85">
        <v>8.92</v>
      </c>
      <c r="K28" s="85">
        <v>9.49</v>
      </c>
      <c r="L28" s="86">
        <v>8.33</v>
      </c>
      <c r="M28" s="86">
        <v>9.75</v>
      </c>
      <c r="N28" s="38" t="s">
        <v>66</v>
      </c>
      <c r="O28" s="37" t="s">
        <v>4</v>
      </c>
      <c r="P28" s="38" t="s">
        <v>110</v>
      </c>
    </row>
    <row r="29" spans="1:16">
      <c r="B29" s="47"/>
      <c r="C29" s="35" t="s">
        <v>6</v>
      </c>
      <c r="D29" s="36" t="s">
        <v>71</v>
      </c>
      <c r="E29" s="42">
        <v>20</v>
      </c>
      <c r="F29" s="15" t="s">
        <v>92</v>
      </c>
      <c r="G29" s="46" t="s">
        <v>10</v>
      </c>
      <c r="H29" s="87">
        <f>154865-90</f>
        <v>154775</v>
      </c>
      <c r="I29" s="87">
        <f>84602-64</f>
        <v>84538</v>
      </c>
      <c r="J29" s="87">
        <f>154501-64</f>
        <v>154437</v>
      </c>
      <c r="K29" s="87">
        <f>85775-58</f>
        <v>85717</v>
      </c>
      <c r="L29" s="80">
        <f>154118-57</f>
        <v>154061</v>
      </c>
      <c r="M29" s="80">
        <f>86915-64</f>
        <v>86851</v>
      </c>
      <c r="N29" s="38" t="s">
        <v>71</v>
      </c>
      <c r="O29" s="37" t="s">
        <v>4</v>
      </c>
      <c r="P29" s="40" t="s">
        <v>111</v>
      </c>
    </row>
    <row r="30" spans="1:16" ht="30.1" customHeight="1">
      <c r="A30" s="59">
        <v>46</v>
      </c>
      <c r="B30" s="47"/>
      <c r="C30" s="35"/>
      <c r="D30" s="48" t="s">
        <v>51</v>
      </c>
      <c r="E30" s="42">
        <v>21</v>
      </c>
      <c r="F30" s="6" t="s">
        <v>92</v>
      </c>
      <c r="G30" s="5" t="s">
        <v>14</v>
      </c>
      <c r="H30" s="88">
        <v>95.71</v>
      </c>
      <c r="I30" s="89">
        <v>4.29</v>
      </c>
      <c r="J30" s="90">
        <v>95.19</v>
      </c>
      <c r="K30" s="91">
        <v>4.8099999999999996</v>
      </c>
      <c r="L30" s="92">
        <v>95.63</v>
      </c>
      <c r="M30" s="92">
        <v>4.37</v>
      </c>
      <c r="N30" s="38" t="s">
        <v>53</v>
      </c>
      <c r="O30" s="37" t="s">
        <v>31</v>
      </c>
      <c r="P30" s="49"/>
    </row>
    <row r="31" spans="1:16">
      <c r="A31" s="59">
        <v>53</v>
      </c>
      <c r="B31" s="41"/>
      <c r="C31" s="35" t="s">
        <v>7</v>
      </c>
      <c r="D31" s="50" t="s">
        <v>114</v>
      </c>
      <c r="E31" s="42">
        <v>22</v>
      </c>
      <c r="F31" s="42" t="s">
        <v>92</v>
      </c>
      <c r="G31" s="46" t="s">
        <v>13</v>
      </c>
      <c r="H31" s="107">
        <v>29</v>
      </c>
      <c r="I31" s="108"/>
      <c r="J31" s="107">
        <v>28</v>
      </c>
      <c r="K31" s="108"/>
      <c r="L31" s="113">
        <v>26</v>
      </c>
      <c r="M31" s="114"/>
      <c r="N31" s="38" t="s">
        <v>67</v>
      </c>
      <c r="O31" s="37" t="s">
        <v>4</v>
      </c>
      <c r="P31" s="38" t="s">
        <v>116</v>
      </c>
    </row>
    <row r="32" spans="1:16" ht="23.1" customHeight="1">
      <c r="A32" s="59">
        <v>54</v>
      </c>
      <c r="B32" s="51"/>
      <c r="C32" s="51"/>
      <c r="D32" s="14" t="s">
        <v>115</v>
      </c>
      <c r="E32" s="15">
        <v>23</v>
      </c>
      <c r="F32" s="15" t="s">
        <v>92</v>
      </c>
      <c r="G32" s="52" t="s">
        <v>113</v>
      </c>
      <c r="H32" s="93"/>
      <c r="I32" s="94"/>
      <c r="J32" s="93"/>
      <c r="K32" s="94"/>
      <c r="L32" s="95"/>
      <c r="M32" s="96"/>
      <c r="N32" s="18" t="s">
        <v>68</v>
      </c>
      <c r="O32" s="17" t="s">
        <v>4</v>
      </c>
      <c r="P32" s="18" t="s">
        <v>112</v>
      </c>
    </row>
    <row r="33" spans="1:16">
      <c r="B33" s="53"/>
      <c r="C33" s="53"/>
      <c r="D33" s="21"/>
      <c r="E33" s="22"/>
      <c r="F33" s="22"/>
      <c r="G33" s="63" t="s">
        <v>22</v>
      </c>
      <c r="H33" s="103">
        <v>5</v>
      </c>
      <c r="I33" s="104"/>
      <c r="J33" s="103">
        <v>6</v>
      </c>
      <c r="K33" s="104"/>
      <c r="L33" s="109">
        <v>5</v>
      </c>
      <c r="M33" s="110"/>
      <c r="N33" s="25"/>
      <c r="O33" s="24"/>
      <c r="P33" s="25"/>
    </row>
    <row r="34" spans="1:16">
      <c r="B34" s="53"/>
      <c r="C34" s="53"/>
      <c r="D34" s="21"/>
      <c r="E34" s="22"/>
      <c r="F34" s="22"/>
      <c r="G34" s="63" t="s">
        <v>23</v>
      </c>
      <c r="H34" s="103">
        <v>26</v>
      </c>
      <c r="I34" s="104"/>
      <c r="J34" s="103">
        <v>26</v>
      </c>
      <c r="K34" s="104"/>
      <c r="L34" s="109">
        <v>24</v>
      </c>
      <c r="M34" s="110"/>
      <c r="N34" s="25"/>
      <c r="O34" s="24"/>
      <c r="P34" s="25"/>
    </row>
    <row r="35" spans="1:16">
      <c r="B35" s="53"/>
      <c r="C35" s="53"/>
      <c r="D35" s="21"/>
      <c r="E35" s="22"/>
      <c r="F35" s="22"/>
      <c r="G35" s="63" t="s">
        <v>24</v>
      </c>
      <c r="H35" s="103">
        <v>65</v>
      </c>
      <c r="I35" s="104"/>
      <c r="J35" s="103">
        <v>60</v>
      </c>
      <c r="K35" s="104"/>
      <c r="L35" s="109">
        <v>54</v>
      </c>
      <c r="M35" s="110"/>
      <c r="N35" s="25"/>
      <c r="O35" s="24"/>
      <c r="P35" s="25"/>
    </row>
    <row r="36" spans="1:16">
      <c r="B36" s="53"/>
      <c r="C36" s="53"/>
      <c r="D36" s="21"/>
      <c r="E36" s="22"/>
      <c r="F36" s="22"/>
      <c r="G36" s="63" t="s">
        <v>25</v>
      </c>
      <c r="H36" s="103">
        <v>68</v>
      </c>
      <c r="I36" s="104"/>
      <c r="J36" s="103">
        <v>70</v>
      </c>
      <c r="K36" s="104"/>
      <c r="L36" s="109">
        <v>61</v>
      </c>
      <c r="M36" s="110"/>
      <c r="N36" s="25"/>
      <c r="O36" s="24"/>
      <c r="P36" s="25"/>
    </row>
    <row r="37" spans="1:16">
      <c r="B37" s="53"/>
      <c r="C37" s="53"/>
      <c r="D37" s="21"/>
      <c r="E37" s="22"/>
      <c r="F37" s="22"/>
      <c r="G37" s="63" t="s">
        <v>26</v>
      </c>
      <c r="H37" s="103">
        <v>33</v>
      </c>
      <c r="I37" s="104"/>
      <c r="J37" s="103">
        <v>32</v>
      </c>
      <c r="K37" s="104"/>
      <c r="L37" s="109">
        <v>32</v>
      </c>
      <c r="M37" s="110"/>
      <c r="N37" s="25"/>
      <c r="O37" s="24"/>
      <c r="P37" s="25"/>
    </row>
    <row r="38" spans="1:16">
      <c r="B38" s="53"/>
      <c r="C38" s="53"/>
      <c r="D38" s="21"/>
      <c r="E38" s="22"/>
      <c r="F38" s="22"/>
      <c r="G38" s="63" t="s">
        <v>27</v>
      </c>
      <c r="H38" s="103">
        <v>6</v>
      </c>
      <c r="I38" s="104"/>
      <c r="J38" s="103">
        <v>5</v>
      </c>
      <c r="K38" s="104"/>
      <c r="L38" s="109">
        <v>7</v>
      </c>
      <c r="M38" s="110"/>
      <c r="N38" s="25"/>
      <c r="O38" s="24"/>
      <c r="P38" s="25"/>
    </row>
    <row r="39" spans="1:16">
      <c r="B39" s="54"/>
      <c r="C39" s="54"/>
      <c r="D39" s="28"/>
      <c r="E39" s="29"/>
      <c r="F39" s="29"/>
      <c r="G39" s="64" t="s">
        <v>28</v>
      </c>
      <c r="H39" s="105">
        <v>0</v>
      </c>
      <c r="I39" s="106"/>
      <c r="J39" s="105">
        <v>0</v>
      </c>
      <c r="K39" s="106"/>
      <c r="L39" s="111">
        <v>0</v>
      </c>
      <c r="M39" s="112"/>
      <c r="N39" s="32"/>
      <c r="O39" s="31"/>
      <c r="P39" s="32"/>
    </row>
    <row r="40" spans="1:16" ht="16.5" customHeight="1">
      <c r="A40" s="59">
        <v>127</v>
      </c>
      <c r="B40" s="13" t="s">
        <v>18</v>
      </c>
      <c r="C40" s="62" t="s">
        <v>19</v>
      </c>
      <c r="D40" s="14" t="s">
        <v>49</v>
      </c>
      <c r="E40" s="15">
        <v>26</v>
      </c>
      <c r="F40" s="15" t="s">
        <v>92</v>
      </c>
      <c r="G40" s="2" t="s">
        <v>3</v>
      </c>
      <c r="H40" s="97">
        <f>1516/316758*100</f>
        <v>0.47859880413438649</v>
      </c>
      <c r="I40" s="97">
        <f>18037/293505*100</f>
        <v>6.1453808282652771</v>
      </c>
      <c r="J40" s="97">
        <f>1371/315620*100</f>
        <v>0.43438311894049808</v>
      </c>
      <c r="K40" s="97">
        <f>16866/293237*100</f>
        <v>5.7516616252382882</v>
      </c>
      <c r="L40" s="98">
        <f>1241/314648*100</f>
        <v>0.39440899036383514</v>
      </c>
      <c r="M40" s="98">
        <f>15826/292764*100</f>
        <v>5.4057192824254345</v>
      </c>
      <c r="N40" s="18" t="s">
        <v>52</v>
      </c>
      <c r="O40" s="15" t="s">
        <v>4</v>
      </c>
      <c r="P40" s="16" t="s">
        <v>120</v>
      </c>
    </row>
    <row r="41" spans="1:16" ht="16.5" customHeight="1">
      <c r="B41" s="20"/>
      <c r="C41" s="56"/>
      <c r="D41" s="21"/>
      <c r="E41" s="22"/>
      <c r="F41" s="22"/>
      <c r="G41" s="3"/>
      <c r="H41" s="99"/>
      <c r="I41" s="99"/>
      <c r="J41" s="99"/>
      <c r="K41" s="99"/>
      <c r="L41" s="100"/>
      <c r="M41" s="100"/>
      <c r="N41" s="23"/>
      <c r="O41" s="22"/>
      <c r="P41" s="23" t="s">
        <v>117</v>
      </c>
    </row>
    <row r="42" spans="1:16" ht="16.5" customHeight="1">
      <c r="B42" s="20"/>
      <c r="C42" s="56"/>
      <c r="D42" s="21"/>
      <c r="E42" s="22"/>
      <c r="F42" s="22"/>
      <c r="G42" s="3"/>
      <c r="H42" s="99"/>
      <c r="I42" s="99"/>
      <c r="J42" s="99"/>
      <c r="K42" s="99"/>
      <c r="L42" s="100"/>
      <c r="M42" s="100"/>
      <c r="N42" s="23"/>
      <c r="O42" s="22"/>
      <c r="P42" s="23" t="s">
        <v>58</v>
      </c>
    </row>
    <row r="43" spans="1:16" ht="16.5" customHeight="1">
      <c r="A43" s="58">
        <v>128</v>
      </c>
      <c r="B43" s="13"/>
      <c r="C43" s="55"/>
      <c r="D43" s="14" t="s">
        <v>50</v>
      </c>
      <c r="E43" s="15">
        <v>27</v>
      </c>
      <c r="F43" s="15" t="s">
        <v>92</v>
      </c>
      <c r="G43" s="2" t="s">
        <v>3</v>
      </c>
      <c r="H43" s="97">
        <f>(2+1)/(23044+23927)*100</f>
        <v>6.3869195886823776E-3</v>
      </c>
      <c r="I43" s="97">
        <f>(4+0)/(20572+22007)*100</f>
        <v>9.3943023556213156E-3</v>
      </c>
      <c r="J43" s="97">
        <v>0</v>
      </c>
      <c r="K43" s="97">
        <v>0</v>
      </c>
      <c r="L43" s="98">
        <v>0</v>
      </c>
      <c r="M43" s="98">
        <v>0</v>
      </c>
      <c r="N43" s="18" t="s">
        <v>55</v>
      </c>
      <c r="O43" s="15" t="s">
        <v>4</v>
      </c>
      <c r="P43" s="16" t="s">
        <v>121</v>
      </c>
    </row>
    <row r="44" spans="1:16" ht="16.5" customHeight="1">
      <c r="A44" s="58"/>
      <c r="B44" s="20"/>
      <c r="C44" s="56"/>
      <c r="D44" s="21"/>
      <c r="E44" s="22"/>
      <c r="F44" s="22"/>
      <c r="G44" s="3"/>
      <c r="H44" s="99"/>
      <c r="I44" s="99"/>
      <c r="J44" s="99"/>
      <c r="K44" s="99"/>
      <c r="L44" s="100"/>
      <c r="M44" s="100"/>
      <c r="N44" s="23"/>
      <c r="O44" s="22"/>
      <c r="P44" s="23" t="s">
        <v>119</v>
      </c>
    </row>
    <row r="45" spans="1:16" ht="16.5" customHeight="1">
      <c r="A45" s="58"/>
      <c r="B45" s="27"/>
      <c r="C45" s="57"/>
      <c r="D45" s="28"/>
      <c r="E45" s="29"/>
      <c r="F45" s="29"/>
      <c r="G45" s="4"/>
      <c r="H45" s="101"/>
      <c r="I45" s="101"/>
      <c r="J45" s="101"/>
      <c r="K45" s="101"/>
      <c r="L45" s="102"/>
      <c r="M45" s="102"/>
      <c r="N45" s="30"/>
      <c r="O45" s="29"/>
      <c r="P45" s="30" t="s">
        <v>118</v>
      </c>
    </row>
  </sheetData>
  <mergeCells count="42">
    <mergeCell ref="P2:P3"/>
    <mergeCell ref="F2:F3"/>
    <mergeCell ref="G2:G3"/>
    <mergeCell ref="H2:I2"/>
    <mergeCell ref="J2:K2"/>
    <mergeCell ref="N2:N3"/>
    <mergeCell ref="L2:M2"/>
    <mergeCell ref="O2:O3"/>
    <mergeCell ref="B2:B3"/>
    <mergeCell ref="C2:C3"/>
    <mergeCell ref="D2:D3"/>
    <mergeCell ref="E2:E3"/>
    <mergeCell ref="H12:I12"/>
    <mergeCell ref="J12:K12"/>
    <mergeCell ref="L12:M12"/>
    <mergeCell ref="H13:I13"/>
    <mergeCell ref="J13:K13"/>
    <mergeCell ref="L13:M13"/>
    <mergeCell ref="L31:M31"/>
    <mergeCell ref="L33:M33"/>
    <mergeCell ref="L34:M34"/>
    <mergeCell ref="L35:M35"/>
    <mergeCell ref="L36:M36"/>
    <mergeCell ref="L37:M37"/>
    <mergeCell ref="L38:M38"/>
    <mergeCell ref="L39:M39"/>
    <mergeCell ref="J33:K33"/>
    <mergeCell ref="J34:K34"/>
    <mergeCell ref="J35:K35"/>
    <mergeCell ref="J36:K36"/>
    <mergeCell ref="J37:K37"/>
    <mergeCell ref="J38:K38"/>
    <mergeCell ref="J39:K39"/>
    <mergeCell ref="H38:I38"/>
    <mergeCell ref="H39:I39"/>
    <mergeCell ref="J31:K31"/>
    <mergeCell ref="H31:I31"/>
    <mergeCell ref="H33:I33"/>
    <mergeCell ref="H34:I34"/>
    <mergeCell ref="H35:I35"/>
    <mergeCell ref="H36:I36"/>
    <mergeCell ref="H37:I37"/>
  </mergeCells>
  <phoneticPr fontId="2" type="noConversion"/>
  <pageMargins left="0.78740157480314965" right="0.78740157480314965" top="0.19685039370078741" bottom="0.19685039370078741" header="0.51181102362204722" footer="0.51181102362204722"/>
  <pageSetup paperSize="8" fitToHeight="0" orientation="landscape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戶政</vt:lpstr>
      <vt:lpstr>Sheet2</vt:lpstr>
      <vt:lpstr>Sheet1</vt:lpstr>
      <vt:lpstr>戶政!Print_Titles</vt:lpstr>
    </vt:vector>
  </TitlesOfParts>
  <Company>高雄市政府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主計處</dc:creator>
  <cp:lastModifiedBy>12104</cp:lastModifiedBy>
  <cp:lastPrinted>2019-11-10T12:44:05Z</cp:lastPrinted>
  <dcterms:created xsi:type="dcterms:W3CDTF">2006-04-13T03:03:20Z</dcterms:created>
  <dcterms:modified xsi:type="dcterms:W3CDTF">2019-11-17T12:32:51Z</dcterms:modified>
</cp:coreProperties>
</file>